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65521" windowWidth="11970" windowHeight="7020" activeTab="0"/>
  </bookViews>
  <sheets>
    <sheet name="Worksheet" sheetId="1" r:id="rId1"/>
    <sheet name="Help" sheetId="2" r:id="rId2"/>
    <sheet name="About" sheetId="3" r:id="rId3"/>
    <sheet name="Links" sheetId="4" r:id="rId4"/>
  </sheets>
  <definedNames/>
  <calcPr fullCalcOnLoad="1"/>
</workbook>
</file>

<file path=xl/sharedStrings.xml><?xml version="1.0" encoding="utf-8"?>
<sst xmlns="http://schemas.openxmlformats.org/spreadsheetml/2006/main" count="101" uniqueCount="81">
  <si>
    <t>t</t>
  </si>
  <si>
    <t>gmst</t>
  </si>
  <si>
    <t>Om</t>
  </si>
  <si>
    <t>L</t>
  </si>
  <si>
    <t>L1</t>
  </si>
  <si>
    <t>dp</t>
  </si>
  <si>
    <t>de</t>
  </si>
  <si>
    <t>dT</t>
  </si>
  <si>
    <t>rads</t>
  </si>
  <si>
    <t>gast</t>
  </si>
  <si>
    <t>h</t>
  </si>
  <si>
    <t>m</t>
  </si>
  <si>
    <t>s</t>
  </si>
  <si>
    <t>d</t>
  </si>
  <si>
    <t>lmst</t>
  </si>
  <si>
    <t>last</t>
  </si>
  <si>
    <t>Caracas</t>
  </si>
  <si>
    <t>eps</t>
  </si>
  <si>
    <t>http://www.btinternet.com/~kburnett/kepler/sidereal.htm</t>
  </si>
  <si>
    <t>http://www.btinternet.com/~kburnett/kepler/sidinfo.htm</t>
  </si>
  <si>
    <t>Siderial time formulas and spreadsheet to navigation accuracy:</t>
  </si>
  <si>
    <t>http://www.btinternet.com/~kburnett/kepler/</t>
  </si>
  <si>
    <t>Keith Burnett - Astronomical Calculations:</t>
  </si>
  <si>
    <t>Hora Sidérea con Precisión Navegacional</t>
  </si>
  <si>
    <t>(basada en el trabajo de Jean Meeus)</t>
  </si>
  <si>
    <t>por Keith Burnett &amp; Hugh Gibson  http://www.btinternet.com/~kburnett/kepler/sidereal.htm</t>
  </si>
  <si>
    <t>Cálculos:</t>
  </si>
  <si>
    <t>Año</t>
  </si>
  <si>
    <t>Mes</t>
  </si>
  <si>
    <t>Día</t>
  </si>
  <si>
    <t>Minutos</t>
  </si>
  <si>
    <t>Segundos</t>
  </si>
  <si>
    <t>Horas</t>
  </si>
  <si>
    <t>Hora Sidérea Local:</t>
  </si>
  <si>
    <t>Hora Sidérea Local Promedio</t>
  </si>
  <si>
    <t>Hora Sidérea Local Aparente</t>
  </si>
  <si>
    <t>Hora Sidérea Promedio de Greenwich</t>
  </si>
  <si>
    <t>Hora Sidérea Aparente de Greenwich</t>
  </si>
  <si>
    <t>Hora Sidérea de Greenwich:</t>
  </si>
  <si>
    <t>Hora y Fecha UT:  (desde 1900 hasta 2099)</t>
  </si>
  <si>
    <t>Días Julianos al J2000.0  (1/1/00 12:00 UT)</t>
  </si>
  <si>
    <t>Siglos Julianos al J2000.0</t>
  </si>
  <si>
    <t>longitud promedio del Sol</t>
  </si>
  <si>
    <t>longitud promedio de la Luna</t>
  </si>
  <si>
    <t>diferencia entre Hora Sidérea Promedio y Aparente</t>
  </si>
  <si>
    <t>cambio en la longitud eclíptica de una estrella debido a la nutación (hasta unos 0,5 arcsec)</t>
  </si>
  <si>
    <t>cambio del ángulo entre la eclíptica y el ecuador (hasta unos 0,1 arcsec)</t>
  </si>
  <si>
    <t>gast buena hasta 0,1 segundos dentro de los 40 años a cada lado del 2000</t>
  </si>
  <si>
    <t>gmst buena hasta 0,02 segundos dentro de los 50 años a cada lado del 2000</t>
  </si>
  <si>
    <t>inclinación (Oblicuidad) de la eclíptica</t>
  </si>
  <si>
    <t>(datos en las celdas grises)</t>
  </si>
  <si>
    <t>La Hora Universal (UT) está basada en el movimiento aparente del Sol alrededor de la Tierra</t>
  </si>
  <si>
    <t>La Hora Sidérea está basada en el movimiento aparente de las estrellas alrededor de la Tierra</t>
  </si>
  <si>
    <t>Un Día Sidéreo es de 23h 56m 4,10s de largo</t>
  </si>
  <si>
    <t>Esta versión fue producida en Enero-Febrero 2002</t>
  </si>
  <si>
    <t>Referencias:</t>
  </si>
  <si>
    <t>http://www.oarval.org/SidTimesp.xls</t>
  </si>
  <si>
    <t>What is Sidereal Time?</t>
  </si>
  <si>
    <t>El URL de este workbook:</t>
  </si>
  <si>
    <t>(Oeste es negativa)</t>
  </si>
  <si>
    <t>con adiciones por Andrés Valencia, Observatorio ARVAL  http://www.oarval.org</t>
  </si>
  <si>
    <t>El Tiempo Sidéreo corre más rápido que el Tiempo Universal (UT)</t>
  </si>
  <si>
    <t>longitud del nodo ascendente de la órbita promedio de la Luna - la longitud cuando la Luna pasa por el plano de la eclíptica</t>
  </si>
  <si>
    <t>Este workbook y sus hojas están protegidos</t>
  </si>
  <si>
    <t>Para desprotegerlos use el Menu:  Tools - Protection - Unprotect Sheet o Workbook</t>
  </si>
  <si>
    <t>grados</t>
  </si>
  <si>
    <t>arcseg</t>
  </si>
  <si>
    <r>
      <t xml:space="preserve">La </t>
    </r>
    <r>
      <rPr>
        <b/>
        <sz val="10"/>
        <rFont val="Arial"/>
        <family val="0"/>
      </rPr>
      <t>Hora Sidérea</t>
    </r>
    <r>
      <rPr>
        <sz val="10"/>
        <rFont val="Arial"/>
        <family val="0"/>
      </rPr>
      <t xml:space="preserve"> es el ángulo horario al Equinoccio Vernal (A.R. 0h 0m, Dec. 0° 0') en Piscis</t>
    </r>
  </si>
  <si>
    <t>Observatorio ARVAL - Hora Sidérea - ActiveX</t>
  </si>
  <si>
    <t>http://www.oarval.org/CCSSidTimesp.htm</t>
  </si>
  <si>
    <t>Compute Local Apparent Sidereal Time - U.S. Naval Observatory (USNO)</t>
  </si>
  <si>
    <t>http://tycho.usno.navy.mil/sidereal.html</t>
  </si>
  <si>
    <t>Hora Sidérea</t>
  </si>
  <si>
    <t>La Hora Sidérea es igual a la hora Solar solamente en el equinoccio otoñal</t>
  </si>
  <si>
    <r>
      <t xml:space="preserve">La </t>
    </r>
    <r>
      <rPr>
        <b/>
        <sz val="10"/>
        <rFont val="Arial"/>
        <family val="2"/>
      </rPr>
      <t>Hora Sidérea</t>
    </r>
    <r>
      <rPr>
        <sz val="10"/>
        <rFont val="Arial"/>
        <family val="2"/>
      </rPr>
      <t xml:space="preserve"> es la Ascención Recta en el meridiano celeste</t>
    </r>
  </si>
  <si>
    <t>Actualizada en Feb. 8 '02</t>
  </si>
  <si>
    <t>Caracas, Venezuela: Latitud 10° 30' N, Longitud 66° 50' W [66,83333° W]</t>
  </si>
  <si>
    <t>Longitud Local (grados):</t>
  </si>
  <si>
    <t>La Hora Sidérea Promedio está corregida por la posición promedio del Sol</t>
  </si>
  <si>
    <t>La Hora Sidérea Aparente está corregida por la precesión y nutación</t>
  </si>
  <si>
    <t>La Hora Sidérea Local está adicionalmente corregida por la Longitud del observador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</si>
</sst>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"/>
    <numFmt numFmtId="173" formatCode="h:mm"/>
    <numFmt numFmtId="174" formatCode="h:mm:ss"/>
    <numFmt numFmtId="175" formatCode="0.0000"/>
    <numFmt numFmtId="176" formatCode="0.000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4" fillId="0" borderId="0" xfId="20" applyAlignment="1">
      <alignment/>
    </xf>
    <xf numFmtId="0" fontId="0" fillId="3" borderId="0" xfId="0" applyFill="1" applyAlignment="1">
      <alignment horizontal="right"/>
    </xf>
    <xf numFmtId="0" fontId="0" fillId="3" borderId="0" xfId="0" applyNumberFormat="1" applyFill="1" applyAlignment="1">
      <alignment/>
    </xf>
    <xf numFmtId="1" fontId="0" fillId="3" borderId="0" xfId="0" applyNumberFormat="1" applyFill="1" applyAlignment="1">
      <alignment/>
    </xf>
    <xf numFmtId="0" fontId="1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NumberFormat="1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 horizontal="right"/>
    </xf>
    <xf numFmtId="1" fontId="0" fillId="4" borderId="0" xfId="0" applyNumberFormat="1" applyFill="1" applyAlignment="1">
      <alignment horizontal="right"/>
    </xf>
    <xf numFmtId="1" fontId="0" fillId="4" borderId="0" xfId="0" applyNumberFormat="1" applyFill="1" applyAlignment="1">
      <alignment/>
    </xf>
    <xf numFmtId="0" fontId="1" fillId="4" borderId="0" xfId="0" applyFont="1" applyFill="1" applyAlignment="1">
      <alignment/>
    </xf>
    <xf numFmtId="0" fontId="2" fillId="4" borderId="0" xfId="0" applyFont="1" applyFill="1" applyAlignment="1">
      <alignment/>
    </xf>
    <xf numFmtId="0" fontId="0" fillId="2" borderId="0" xfId="0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arval.org/SidTimesp.xls" TargetMode="External" /><Relationship Id="rId2" Type="http://schemas.openxmlformats.org/officeDocument/2006/relationships/hyperlink" Target="http://www.btinternet.com/~kburnett/kepler/sidereal.htm" TargetMode="External" /><Relationship Id="rId3" Type="http://schemas.openxmlformats.org/officeDocument/2006/relationships/hyperlink" Target="http://www.btinternet.com/~kburnett/kepler/sidinfo.htm" TargetMode="External" /><Relationship Id="rId4" Type="http://schemas.openxmlformats.org/officeDocument/2006/relationships/hyperlink" Target="http://www.btinternet.com/~kburnett/kepler/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ycho.usno.navy.mil/sidereal.html" TargetMode="External" /><Relationship Id="rId2" Type="http://schemas.openxmlformats.org/officeDocument/2006/relationships/hyperlink" Target="http://www.oarval.org/CCSSidTimesp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B6" sqref="B6"/>
    </sheetView>
  </sheetViews>
  <sheetFormatPr defaultColWidth="9.140625" defaultRowHeight="12.75"/>
  <cols>
    <col min="1" max="1" width="32.140625" style="0" customWidth="1"/>
    <col min="2" max="2" width="7.140625" style="0" customWidth="1"/>
    <col min="3" max="4" width="3.7109375" style="0" customWidth="1"/>
    <col min="5" max="5" width="2.57421875" style="0" customWidth="1"/>
    <col min="6" max="6" width="5.28125" style="0" customWidth="1"/>
    <col min="7" max="7" width="12.28125" style="0" customWidth="1"/>
    <col min="8" max="8" width="8.421875" style="0" customWidth="1"/>
  </cols>
  <sheetData>
    <row r="1" spans="1:8" ht="18">
      <c r="A1" s="26" t="s">
        <v>23</v>
      </c>
      <c r="B1" s="19"/>
      <c r="C1" s="19"/>
      <c r="D1" s="19"/>
      <c r="E1" s="19"/>
      <c r="F1" s="19"/>
      <c r="G1" s="19"/>
      <c r="H1" s="12" t="s">
        <v>24</v>
      </c>
    </row>
    <row r="2" spans="1:2" ht="12.75">
      <c r="A2" s="7" t="s">
        <v>25</v>
      </c>
      <c r="B2" s="9"/>
    </row>
    <row r="3" spans="1:3" ht="12.75">
      <c r="A3" s="10" t="s">
        <v>50</v>
      </c>
      <c r="C3" t="s">
        <v>60</v>
      </c>
    </row>
    <row r="4" ht="12.75">
      <c r="A4" s="11"/>
    </row>
    <row r="5" spans="1:8" ht="12.75">
      <c r="A5" s="3" t="s">
        <v>39</v>
      </c>
      <c r="F5" s="3" t="s">
        <v>26</v>
      </c>
      <c r="H5" s="2"/>
    </row>
    <row r="6" spans="1:7" ht="12.75">
      <c r="A6" s="1" t="s">
        <v>27</v>
      </c>
      <c r="B6" s="27">
        <v>2000</v>
      </c>
      <c r="G6" s="4" t="s">
        <v>65</v>
      </c>
    </row>
    <row r="7" spans="1:8" ht="12.75">
      <c r="A7" s="1" t="s">
        <v>28</v>
      </c>
      <c r="B7" s="27">
        <v>1</v>
      </c>
      <c r="F7" s="1" t="s">
        <v>13</v>
      </c>
      <c r="G7" s="2">
        <f>367*B6-INT(7*(B6+INT((B7+9)/12))/4)+INT(275*B7/9)+B8-730531.5+(B9+B10/60+B11/3600)/24</f>
        <v>0</v>
      </c>
      <c r="H7" s="2" t="s">
        <v>40</v>
      </c>
    </row>
    <row r="8" spans="1:8" ht="12.75">
      <c r="A8" s="1" t="s">
        <v>29</v>
      </c>
      <c r="B8" s="27">
        <v>1</v>
      </c>
      <c r="F8" s="1" t="s">
        <v>0</v>
      </c>
      <c r="G8" s="2">
        <f>G7/36525</f>
        <v>0</v>
      </c>
      <c r="H8" s="6" t="s">
        <v>41</v>
      </c>
    </row>
    <row r="9" spans="1:8" ht="12.75">
      <c r="A9" s="1" t="s">
        <v>32</v>
      </c>
      <c r="B9" s="27">
        <v>12</v>
      </c>
      <c r="F9" s="1" t="s">
        <v>1</v>
      </c>
      <c r="G9" s="2">
        <f>MOD(280.46061837+360.98564736629*G7,360)</f>
        <v>280.46061837</v>
      </c>
      <c r="H9" t="s">
        <v>36</v>
      </c>
    </row>
    <row r="10" spans="1:8" ht="12.75">
      <c r="A10" s="1" t="s">
        <v>30</v>
      </c>
      <c r="B10" s="27">
        <v>0</v>
      </c>
      <c r="F10" s="1"/>
      <c r="G10" s="4" t="s">
        <v>65</v>
      </c>
      <c r="H10" s="4" t="s">
        <v>8</v>
      </c>
    </row>
    <row r="11" spans="1:9" ht="12.75">
      <c r="A11" s="1" t="s">
        <v>31</v>
      </c>
      <c r="B11" s="27">
        <v>0</v>
      </c>
      <c r="F11" s="1" t="s">
        <v>2</v>
      </c>
      <c r="G11" s="2">
        <f>MOD(125.04452-1934.136261*G8,360)</f>
        <v>125.04452</v>
      </c>
      <c r="H11" s="2">
        <f>RADIANS(G11)</f>
        <v>2.1824385855759</v>
      </c>
      <c r="I11" s="6" t="s">
        <v>62</v>
      </c>
    </row>
    <row r="12" spans="6:9" ht="12.75">
      <c r="F12" s="1" t="s">
        <v>3</v>
      </c>
      <c r="G12" s="2">
        <f>MOD(280.4665+36000.7698*G8,360)</f>
        <v>280.4665</v>
      </c>
      <c r="H12" s="2">
        <f>RADIANS(G12)</f>
        <v>4.895063866544676</v>
      </c>
      <c r="I12" s="6" t="s">
        <v>42</v>
      </c>
    </row>
    <row r="13" spans="1:9" ht="12.75">
      <c r="A13" s="18" t="s">
        <v>38</v>
      </c>
      <c r="B13" s="15" t="s">
        <v>10</v>
      </c>
      <c r="C13" s="15" t="s">
        <v>11</v>
      </c>
      <c r="D13" s="15" t="s">
        <v>12</v>
      </c>
      <c r="F13" s="1" t="s">
        <v>4</v>
      </c>
      <c r="G13" s="2">
        <f>MOD(218.3165+481267.8813*G8,360)</f>
        <v>218.3165</v>
      </c>
      <c r="H13" s="2">
        <f>RADIANS(G13)</f>
        <v>3.8103417364302</v>
      </c>
      <c r="I13" s="6" t="s">
        <v>43</v>
      </c>
    </row>
    <row r="14" spans="1:8" ht="12.75">
      <c r="A14" s="15" t="s">
        <v>36</v>
      </c>
      <c r="B14" s="16">
        <f>INT($G$9/15)</f>
        <v>18</v>
      </c>
      <c r="C14" s="16">
        <f>INT(($G$9/15-B14)*60)</f>
        <v>41</v>
      </c>
      <c r="D14" s="17">
        <f>($G$9/15-B14-C14/60)*3600</f>
        <v>50.54840879999966</v>
      </c>
      <c r="F14" s="1"/>
      <c r="G14" s="4" t="s">
        <v>66</v>
      </c>
      <c r="H14" s="4" t="s">
        <v>8</v>
      </c>
    </row>
    <row r="15" spans="1:9" ht="12.75">
      <c r="A15" s="15" t="s">
        <v>37</v>
      </c>
      <c r="B15" s="16">
        <f>INT($G$20/15)</f>
        <v>18</v>
      </c>
      <c r="C15" s="16">
        <f>INT(($G$20/15-B15)*60)</f>
        <v>41</v>
      </c>
      <c r="D15" s="17">
        <f>($G$20/15-B15-C15/60)*3600</f>
        <v>49.690163861138444</v>
      </c>
      <c r="F15" s="1" t="s">
        <v>5</v>
      </c>
      <c r="G15" s="2">
        <f>-17.2*SIN(H11)-1.32*SIN(2*H12)-0.23*SIN(2*H13)+0.21*SIN(2*H11)</f>
        <v>-14.031356821395894</v>
      </c>
      <c r="H15" s="2">
        <f>RADIANS(G15/3600)</f>
        <v>-6.802593751542342E-05</v>
      </c>
      <c r="I15" s="6" t="s">
        <v>45</v>
      </c>
    </row>
    <row r="16" spans="6:9" ht="12.75">
      <c r="F16" s="1" t="s">
        <v>6</v>
      </c>
      <c r="G16" s="2">
        <f>9.2*COS(H11)+0.57*COS(2*H12)+0.1*COS(2*H13)-0.09*COS(2*H11)</f>
        <v>-5.761367643140871</v>
      </c>
      <c r="H16" s="2">
        <f>RADIANS(G16/3600)</f>
        <v>-2.7931898552964972E-05</v>
      </c>
      <c r="I16" s="6" t="s">
        <v>46</v>
      </c>
    </row>
    <row r="17" spans="1:8" ht="12.75">
      <c r="A17" s="25" t="s">
        <v>77</v>
      </c>
      <c r="B17" s="27">
        <v>-66.83</v>
      </c>
      <c r="C17" s="27" t="s">
        <v>16</v>
      </c>
      <c r="D17" s="8"/>
      <c r="F17" s="1"/>
      <c r="G17" s="4" t="s">
        <v>65</v>
      </c>
      <c r="H17" s="4" t="s">
        <v>8</v>
      </c>
    </row>
    <row r="18" spans="1:9" ht="12.75">
      <c r="A18" s="19" t="s">
        <v>59</v>
      </c>
      <c r="F18" s="1" t="s">
        <v>17</v>
      </c>
      <c r="G18" s="2">
        <f>23.43929111-46.815/60/60*$G$8</f>
        <v>23.43929111</v>
      </c>
      <c r="H18">
        <f>RADIANS(G18)</f>
        <v>0.40909280420293637</v>
      </c>
      <c r="I18" t="s">
        <v>49</v>
      </c>
    </row>
    <row r="19" spans="2:8" ht="12.75">
      <c r="B19" s="5"/>
      <c r="C19" s="5"/>
      <c r="D19" s="13"/>
      <c r="F19" s="1" t="s">
        <v>7</v>
      </c>
      <c r="G19" s="2">
        <f>G15*COS(H16+H18)/3600</f>
        <v>-0.00357602057861132</v>
      </c>
      <c r="H19" s="2" t="s">
        <v>44</v>
      </c>
    </row>
    <row r="20" spans="1:8" ht="12.75">
      <c r="A20" s="21" t="s">
        <v>33</v>
      </c>
      <c r="B20" s="22" t="s">
        <v>10</v>
      </c>
      <c r="C20" s="22" t="s">
        <v>11</v>
      </c>
      <c r="D20" s="23" t="s">
        <v>12</v>
      </c>
      <c r="F20" s="1" t="s">
        <v>9</v>
      </c>
      <c r="G20" s="2">
        <f>G9+G19</f>
        <v>280.4570423494214</v>
      </c>
      <c r="H20" t="s">
        <v>37</v>
      </c>
    </row>
    <row r="21" spans="1:7" ht="12.75">
      <c r="A21" s="22" t="s">
        <v>34</v>
      </c>
      <c r="B21" s="20">
        <f>INT($G$22/15)</f>
        <v>14</v>
      </c>
      <c r="C21" s="20">
        <f>INT(($G$22/15-B21)*60)</f>
        <v>14</v>
      </c>
      <c r="D21" s="24">
        <f>($G$22/15-B21-C21/60)*3600</f>
        <v>31.348408800010773</v>
      </c>
      <c r="G21" s="4" t="s">
        <v>65</v>
      </c>
    </row>
    <row r="22" spans="1:9" ht="12.75">
      <c r="A22" s="22" t="s">
        <v>35</v>
      </c>
      <c r="B22" s="20">
        <f>INT($G$23/15)</f>
        <v>14</v>
      </c>
      <c r="C22" s="20">
        <f>INT(($G$23/15-B22)*60)</f>
        <v>14</v>
      </c>
      <c r="D22" s="24">
        <f>($G$23/15-B22-C22/60)*3600</f>
        <v>30.490163861136764</v>
      </c>
      <c r="F22" s="1" t="s">
        <v>14</v>
      </c>
      <c r="G22" s="2">
        <f>G9+B17</f>
        <v>213.63061837000004</v>
      </c>
      <c r="H22" s="9" t="s">
        <v>34</v>
      </c>
      <c r="I22" s="9"/>
    </row>
    <row r="23" spans="6:9" ht="12.75">
      <c r="F23" s="1" t="s">
        <v>15</v>
      </c>
      <c r="G23" s="2">
        <f>G20+B17</f>
        <v>213.6270423494214</v>
      </c>
      <c r="H23" s="9" t="s">
        <v>35</v>
      </c>
      <c r="I23" s="9"/>
    </row>
    <row r="24" spans="1:7" ht="12.75">
      <c r="A24" s="6" t="s">
        <v>48</v>
      </c>
      <c r="F24" s="1"/>
      <c r="G24" s="2"/>
    </row>
    <row r="25" spans="1:7" ht="12.75">
      <c r="A25" s="6" t="s">
        <v>47</v>
      </c>
      <c r="F25" s="1"/>
      <c r="G25" s="2"/>
    </row>
  </sheetData>
  <sheetProtection sheet="1" objects="1" scenarios="1"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22" sqref="A22"/>
    </sheetView>
  </sheetViews>
  <sheetFormatPr defaultColWidth="9.140625" defaultRowHeight="12.75"/>
  <cols>
    <col min="1" max="1" width="66.8515625" style="0" customWidth="1"/>
  </cols>
  <sheetData>
    <row r="1" spans="1:6" ht="18">
      <c r="A1" s="26" t="s">
        <v>23</v>
      </c>
      <c r="B1" s="12" t="s">
        <v>24</v>
      </c>
      <c r="C1" s="9"/>
      <c r="D1" s="9"/>
      <c r="E1" s="9"/>
      <c r="F1" s="9"/>
    </row>
    <row r="2" ht="12.75">
      <c r="A2" s="7" t="s">
        <v>25</v>
      </c>
    </row>
    <row r="3" ht="12.75">
      <c r="A3" t="s">
        <v>60</v>
      </c>
    </row>
    <row r="5" spans="1:7" ht="12.75">
      <c r="A5" s="6" t="s">
        <v>67</v>
      </c>
      <c r="B5" s="5"/>
      <c r="C5" s="5"/>
      <c r="D5" s="5"/>
      <c r="E5" s="5"/>
      <c r="F5" s="5"/>
      <c r="G5" s="5"/>
    </row>
    <row r="6" spans="1:6" ht="12.75">
      <c r="A6" s="29" t="s">
        <v>74</v>
      </c>
      <c r="B6" s="30"/>
      <c r="C6" s="30"/>
      <c r="D6" s="30"/>
      <c r="E6" s="30"/>
      <c r="F6" s="30"/>
    </row>
    <row r="8" ht="12.75">
      <c r="A8" t="s">
        <v>51</v>
      </c>
    </row>
    <row r="9" ht="12.75">
      <c r="A9" t="s">
        <v>52</v>
      </c>
    </row>
    <row r="11" ht="12.75">
      <c r="A11" t="s">
        <v>61</v>
      </c>
    </row>
    <row r="12" ht="12.75">
      <c r="A12" t="s">
        <v>53</v>
      </c>
    </row>
    <row r="13" ht="12.75">
      <c r="A13" t="s">
        <v>73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20" ht="12.75">
      <c r="A20" t="s">
        <v>76</v>
      </c>
    </row>
  </sheetData>
  <sheetProtection sheet="1" objects="1" scenarios="1"/>
  <printOptions/>
  <pageMargins left="0.75" right="0.75" top="1" bottom="1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22" sqref="A22"/>
    </sheetView>
  </sheetViews>
  <sheetFormatPr defaultColWidth="9.140625" defaultRowHeight="12.75"/>
  <cols>
    <col min="1" max="1" width="66.8515625" style="0" customWidth="1"/>
  </cols>
  <sheetData>
    <row r="1" spans="1:5" ht="18">
      <c r="A1" s="26" t="s">
        <v>23</v>
      </c>
      <c r="B1" s="12" t="s">
        <v>24</v>
      </c>
      <c r="D1" s="9"/>
      <c r="E1" s="9"/>
    </row>
    <row r="2" ht="12.75">
      <c r="A2" s="7" t="s">
        <v>25</v>
      </c>
    </row>
    <row r="3" ht="12.75">
      <c r="A3" t="s">
        <v>60</v>
      </c>
    </row>
    <row r="5" ht="12.75">
      <c r="A5" t="s">
        <v>54</v>
      </c>
    </row>
    <row r="6" ht="12.75">
      <c r="A6" t="s">
        <v>75</v>
      </c>
    </row>
    <row r="8" ht="12.75">
      <c r="A8" t="s">
        <v>63</v>
      </c>
    </row>
    <row r="9" ht="12.75">
      <c r="A9" t="s">
        <v>64</v>
      </c>
    </row>
    <row r="11" ht="12.75">
      <c r="A11" t="s">
        <v>55</v>
      </c>
    </row>
    <row r="12" ht="12.75">
      <c r="A12" t="s">
        <v>22</v>
      </c>
    </row>
    <row r="13" ht="12.75">
      <c r="A13" s="14" t="s">
        <v>21</v>
      </c>
    </row>
    <row r="14" ht="12.75">
      <c r="A14" t="s">
        <v>20</v>
      </c>
    </row>
    <row r="15" spans="1:2" ht="12.75">
      <c r="A15" s="14" t="s">
        <v>18</v>
      </c>
      <c r="B15" s="14"/>
    </row>
    <row r="16" ht="12.75">
      <c r="A16" t="s">
        <v>57</v>
      </c>
    </row>
    <row r="17" ht="12.75">
      <c r="A17" s="14" t="s">
        <v>19</v>
      </c>
    </row>
    <row r="18" ht="12.75">
      <c r="A18" s="14"/>
    </row>
    <row r="19" ht="12.75">
      <c r="A19" t="s">
        <v>58</v>
      </c>
    </row>
    <row r="20" ht="12.75">
      <c r="A20" s="14" t="s">
        <v>56</v>
      </c>
    </row>
  </sheetData>
  <sheetProtection sheet="1" objects="1" scenarios="1"/>
  <hyperlinks>
    <hyperlink ref="A20" r:id="rId1" display="http://www.oarval.org/SidTimesp.xls"/>
    <hyperlink ref="A15" r:id="rId2" display="http://www.btinternet.com/~kburnett/kepler/sidereal.htm"/>
    <hyperlink ref="A17" r:id="rId3" display="http://www.btinternet.com/~kburnett/kepler/sidinfo.htm"/>
    <hyperlink ref="A13" r:id="rId4" display="http://www.btinternet.com/~kburnett/kepler/"/>
  </hyperlinks>
  <printOptions/>
  <pageMargins left="0.75" right="0.75" top="1" bottom="1" header="0.5" footer="0.5"/>
  <pageSetup horizontalDpi="360" verticalDpi="360" orientation="portrait"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A22" sqref="A22"/>
    </sheetView>
  </sheetViews>
  <sheetFormatPr defaultColWidth="9.140625" defaultRowHeight="12.75"/>
  <cols>
    <col min="1" max="1" width="66.8515625" style="0" customWidth="1"/>
  </cols>
  <sheetData>
    <row r="1" spans="1:2" ht="18">
      <c r="A1" s="26" t="s">
        <v>72</v>
      </c>
      <c r="B1" s="28"/>
    </row>
    <row r="3" ht="12.75">
      <c r="A3" t="s">
        <v>68</v>
      </c>
    </row>
    <row r="4" ht="12.75">
      <c r="A4" s="14" t="s">
        <v>69</v>
      </c>
    </row>
    <row r="6" ht="12.75">
      <c r="A6" t="s">
        <v>70</v>
      </c>
    </row>
    <row r="7" ht="12.75">
      <c r="A7" s="14" t="s">
        <v>71</v>
      </c>
    </row>
  </sheetData>
  <sheetProtection sheet="1" objects="1" scenarios="1"/>
  <hyperlinks>
    <hyperlink ref="A7" r:id="rId1" display="http://tycho.usno.navy.mil/sidereal.html"/>
    <hyperlink ref="A4" r:id="rId2" display="http://www.oarval.org/CCSSidTimesp.ht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Observatorio ARVAL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Siderial time formulas and spreadsheet to navigation accuracy</dc:title>
  <dc:subject>Siderial Time</dc:subject>
  <dc:creator>Keith Burnett, Additions by Andres Valencia</dc:creator>
  <cp:keywords/>
  <dc:description/>
  <cp:lastModifiedBy>Andres Valencia</cp:lastModifiedBy>
  <dcterms:created xsi:type="dcterms:W3CDTF">2001-01-28T18:24:02Z</dcterms:created>
  <dcterms:modified xsi:type="dcterms:W3CDTF">2007-09-18T21:52:08Z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